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Julkaisut\SilvaFennica\58(1)\23071\"/>
    </mc:Choice>
  </mc:AlternateContent>
  <bookViews>
    <workbookView xWindow="0" yWindow="0" windowWidth="22515" windowHeight="9615" firstSheet="1" activeTab="1"/>
  </bookViews>
  <sheets>
    <sheet name="Metadata" sheetId="5" r:id="rId1"/>
    <sheet name="Data compilation" sheetId="1" r:id="rId2"/>
    <sheet name="Tables for MS" sheetId="3" r:id="rId3"/>
    <sheet name="Malus1937" sheetId="4" r:id="rId4"/>
    <sheet name="1.3m Kardell" sheetId="2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E8" i="1" l="1"/>
  <c r="H18" i="1" l="1"/>
  <c r="P18" i="1"/>
  <c r="Q24" i="1"/>
  <c r="P22" i="1"/>
  <c r="P24" i="1"/>
  <c r="P29" i="1"/>
  <c r="P28" i="1"/>
  <c r="P27" i="1"/>
  <c r="P26" i="1"/>
  <c r="P25" i="1"/>
  <c r="P23" i="1"/>
  <c r="P21" i="1"/>
  <c r="P20" i="1"/>
  <c r="P11" i="1"/>
  <c r="P13" i="1"/>
  <c r="P15" i="1"/>
  <c r="Q10" i="1"/>
  <c r="Q11" i="1"/>
  <c r="Q13" i="1"/>
  <c r="Q15" i="1"/>
  <c r="Q17" i="1"/>
  <c r="Q8" i="1"/>
  <c r="Q14" i="1"/>
  <c r="Q9" i="1"/>
  <c r="Q26" i="1"/>
  <c r="Q16" i="1"/>
  <c r="Q12" i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6" i="1" s="1"/>
  <c r="X9" i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6" i="1" s="1"/>
  <c r="E17" i="1"/>
  <c r="E16" i="1"/>
  <c r="E15" i="1"/>
  <c r="E14" i="1"/>
  <c r="E13" i="1"/>
  <c r="E12" i="1"/>
  <c r="E11" i="1"/>
  <c r="E10" i="1"/>
  <c r="E9" i="1"/>
  <c r="L8" i="1"/>
  <c r="L18" i="1" s="1"/>
  <c r="K12" i="1"/>
  <c r="D11" i="1"/>
  <c r="D10" i="1"/>
  <c r="D8" i="1"/>
  <c r="C29" i="1"/>
  <c r="Q29" i="1" s="1"/>
  <c r="C28" i="1"/>
  <c r="Q28" i="1" s="1"/>
  <c r="C27" i="1"/>
  <c r="Q27" i="1" s="1"/>
  <c r="C26" i="1"/>
  <c r="C25" i="1"/>
  <c r="Q25" i="1" s="1"/>
  <c r="C23" i="1"/>
  <c r="Q23" i="1" s="1"/>
  <c r="C22" i="1"/>
  <c r="Q22" i="1" s="1"/>
  <c r="C21" i="1"/>
  <c r="Q21" i="1" s="1"/>
  <c r="C20" i="1"/>
  <c r="Q20" i="1" s="1"/>
  <c r="H30" i="1"/>
  <c r="C17" i="1"/>
  <c r="C16" i="1"/>
  <c r="C15" i="1"/>
  <c r="C14" i="1"/>
  <c r="C13" i="1"/>
  <c r="C12" i="1"/>
  <c r="C11" i="1"/>
  <c r="C10" i="1"/>
  <c r="C9" i="1"/>
  <c r="C8" i="1"/>
  <c r="E30" i="1"/>
  <c r="Q18" i="1" l="1"/>
  <c r="X5" i="1"/>
  <c r="Y5" i="1"/>
  <c r="W9" i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E18" i="1"/>
  <c r="C30" i="1"/>
  <c r="Q30" i="1" s="1"/>
  <c r="C18" i="1"/>
  <c r="W94" i="1" l="1"/>
  <c r="W6" i="1" s="1"/>
  <c r="W5" i="1" s="1"/>
</calcChain>
</file>

<file path=xl/sharedStrings.xml><?xml version="1.0" encoding="utf-8"?>
<sst xmlns="http://schemas.openxmlformats.org/spreadsheetml/2006/main" count="157" uniqueCount="79">
  <si>
    <t>ND</t>
  </si>
  <si>
    <t>Number (ha-1)</t>
  </si>
  <si>
    <t>Canopy cover (m2 ha-1)</t>
  </si>
  <si>
    <t>Basal area (m2 ha-1)</t>
  </si>
  <si>
    <t>1978-9</t>
  </si>
  <si>
    <t>Crataegus spp.</t>
  </si>
  <si>
    <t>Prunus avium</t>
  </si>
  <si>
    <t>Rhamnus cathartica</t>
  </si>
  <si>
    <t>Berberis vulgaris</t>
  </si>
  <si>
    <t>Ribes alpinum</t>
  </si>
  <si>
    <t>Ribes spicatum</t>
  </si>
  <si>
    <t>Rosa spp.</t>
  </si>
  <si>
    <t>Ribes uva-crispa</t>
  </si>
  <si>
    <t>Malus sylvestris</t>
  </si>
  <si>
    <t>Juniperus communis</t>
  </si>
  <si>
    <t>Number (ha-1) &gt; 0.5 m</t>
  </si>
  <si>
    <t>TREES</t>
  </si>
  <si>
    <t>1978-79</t>
  </si>
  <si>
    <t>TOTAL</t>
  </si>
  <si>
    <t>Juniperus</t>
  </si>
  <si>
    <t>1937 alive</t>
  </si>
  <si>
    <t>1937 dead</t>
  </si>
  <si>
    <t>J. communis</t>
  </si>
  <si>
    <t>M. sylvestris</t>
  </si>
  <si>
    <t>P. avium</t>
  </si>
  <si>
    <t>R. alpinum</t>
  </si>
  <si>
    <t>R. uva-crispa</t>
  </si>
  <si>
    <t>Malus</t>
  </si>
  <si>
    <t>Rosa</t>
  </si>
  <si>
    <t>SHRUBS</t>
  </si>
  <si>
    <t>SMALL TREES</t>
  </si>
  <si>
    <t>Loss since 1937 (%)</t>
  </si>
  <si>
    <t>BASAL AREA</t>
  </si>
  <si>
    <t>Loss since 1937</t>
  </si>
  <si>
    <t>Table 2: Canopy cover (m2 ha-1) of small tree and shrub species in Vessers udde at two points in time; and basal area of Malus sylvestris (m2 ha-1)</t>
  </si>
  <si>
    <t>Size class (diameter at chest height)</t>
  </si>
  <si>
    <t>Total basal area (cm2)</t>
  </si>
  <si>
    <t>Number of individuals</t>
  </si>
  <si>
    <t>&gt;10</t>
  </si>
  <si>
    <t>10-19</t>
  </si>
  <si>
    <t>20-29</t>
  </si>
  <si>
    <t>30-39</t>
  </si>
  <si>
    <t>Data on selected trees and shrubs in Vessers udde nature reserve</t>
  </si>
  <si>
    <t>Trees &gt;10 cm dbh</t>
  </si>
  <si>
    <t>"1.3m Kardell"</t>
  </si>
  <si>
    <t>2023 (own fieldwork)</t>
  </si>
  <si>
    <t>"Malus1937"</t>
  </si>
  <si>
    <t>Data extracted from Map 61, in Julin 1948</t>
  </si>
  <si>
    <t>2023 alive</t>
  </si>
  <si>
    <t>2023 dead</t>
  </si>
  <si>
    <t>Variable</t>
  </si>
  <si>
    <t>Data extracted from Table 1, and Appendix 1, in Kardell &amp; Fiskesjö 1999</t>
  </si>
  <si>
    <t>"Tables for MS"</t>
  </si>
  <si>
    <t>The two tables presented in MS</t>
  </si>
  <si>
    <t>Data from:</t>
  </si>
  <si>
    <t>Extracts from Kardell &amp; Fiskesjö 1999</t>
  </si>
  <si>
    <t>&gt; 10 cm dbh</t>
  </si>
  <si>
    <t>&gt;1.3 m</t>
  </si>
  <si>
    <t>Part of Kardell's Tabell 1, that shows number of trees &gt;10 cm dbh at three points in time</t>
  </si>
  <si>
    <t>Part of Kardell's Bilaga (appendix) 1, that shows trees and shrubs of different size classes in 1991/92</t>
  </si>
  <si>
    <t>Data extracted from publications, maps and archive and own field work</t>
  </si>
  <si>
    <t>2023 TOT (inkl small specimence)</t>
  </si>
  <si>
    <t>Julin 1948</t>
  </si>
  <si>
    <t>Own fieldwrok</t>
  </si>
  <si>
    <t>Archive Kardell</t>
  </si>
  <si>
    <t>"Data compilation"</t>
  </si>
  <si>
    <t>Julin E (1948) Vessers udde: Mark och vegetation i en igenväxande löväng vid Bjärka-Säby. Acta Phytogeographica Suecica 23, 312 pp. Svenska Växtgeografiska Sällskapet, Uppsala.</t>
  </si>
  <si>
    <t>1937, from Erik Julin 1948</t>
  </si>
  <si>
    <t>Kardell L, Fiskesjö A-L (1999) Vessers udde 1921-1992: Skog, vegetation och mark efter 70 års fridlysning. Sveriges lantbruksuniversitet, Institutionen för skoglig landskapsvård, Rapport 83, 126 p.</t>
  </si>
  <si>
    <t>1991/92, from Kardell &amp; Fiskesjö 1999</t>
  </si>
  <si>
    <t>1978 from archived data at SLU (Kardell &amp; Fiskesjö 1999)</t>
  </si>
  <si>
    <t>Data sheet where data from different sources are combined</t>
  </si>
  <si>
    <t>Data: Finndin &amp; Milberg "The population development of small trees and shrubs after 100 years of free succession of a wooded meadow in southern Sweden"</t>
  </si>
  <si>
    <t xml:space="preserve">The area considered was 3.42 ha </t>
  </si>
  <si>
    <t>Table 1: Populations density (number ha-1) of smaller tree and shrub species in Vessers Udde at different points in time.</t>
  </si>
  <si>
    <t>Annual mortality calc</t>
  </si>
  <si>
    <t>Change in pop size</t>
  </si>
  <si>
    <t>Finndin M., Milberg P. (2024). The population development of small trees and shrubs after 100 years of free succession of a wooded meadow in southern Sweden. Silva Fennica vol. 58 no. 1 article id 23071. https://doi.org/10.14214/sf.23071</t>
  </si>
  <si>
    <t>Supplementary file 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</si>
</sst>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0" fillId="2" borderId="0" xfId="0" applyFill="1"/>
    <xf numFmtId="10" fontId="0" fillId="2" borderId="0" xfId="1" applyNumberFormat="1" applyFont="1" applyFill="1"/>
    <xf numFmtId="9" fontId="0" fillId="0" borderId="0" xfId="1" applyFont="1"/>
    <xf numFmtId="164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/>
    <xf numFmtId="166" fontId="0" fillId="0" borderId="0" xfId="0" applyNumberFormat="1"/>
    <xf numFmtId="1" fontId="0" fillId="0" borderId="0" xfId="0" applyNumberFormat="1"/>
    <xf numFmtId="0" fontId="2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10" sqref="A10"/>
    </sheetView>
  </sheetViews>
  <sheetFormatPr defaultRowHeight="15" x14ac:dyDescent="0.25"/>
  <cols>
    <col min="1" max="1" width="32.5703125" customWidth="1"/>
  </cols>
  <sheetData>
    <row r="1" spans="1:2" x14ac:dyDescent="0.25">
      <c r="A1" t="s">
        <v>72</v>
      </c>
    </row>
    <row r="3" spans="1:2" x14ac:dyDescent="0.25">
      <c r="A3" t="s">
        <v>42</v>
      </c>
    </row>
    <row r="4" spans="1:2" x14ac:dyDescent="0.25">
      <c r="A4" t="s">
        <v>73</v>
      </c>
    </row>
    <row r="6" spans="1:2" x14ac:dyDescent="0.25">
      <c r="A6" t="s">
        <v>54</v>
      </c>
    </row>
    <row r="7" spans="1:2" x14ac:dyDescent="0.25">
      <c r="A7" t="s">
        <v>67</v>
      </c>
      <c r="B7" t="s">
        <v>66</v>
      </c>
    </row>
    <row r="8" spans="1:2" x14ac:dyDescent="0.25">
      <c r="A8" t="s">
        <v>70</v>
      </c>
    </row>
    <row r="9" spans="1:2" x14ac:dyDescent="0.25">
      <c r="A9" t="s">
        <v>69</v>
      </c>
      <c r="B9" t="s">
        <v>68</v>
      </c>
    </row>
    <row r="10" spans="1:2" x14ac:dyDescent="0.25">
      <c r="A10" t="s">
        <v>45</v>
      </c>
    </row>
    <row r="12" spans="1:2" x14ac:dyDescent="0.25">
      <c r="A12" t="s">
        <v>65</v>
      </c>
      <c r="B12" t="s">
        <v>71</v>
      </c>
    </row>
    <row r="13" spans="1:2" x14ac:dyDescent="0.25">
      <c r="A13" t="s">
        <v>52</v>
      </c>
      <c r="B13" t="s">
        <v>53</v>
      </c>
    </row>
    <row r="14" spans="1:2" x14ac:dyDescent="0.25">
      <c r="A14" t="s">
        <v>44</v>
      </c>
      <c r="B14" t="s">
        <v>51</v>
      </c>
    </row>
    <row r="15" spans="1:2" x14ac:dyDescent="0.25">
      <c r="A15" t="s">
        <v>46</v>
      </c>
      <c r="B15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4"/>
  <sheetViews>
    <sheetView tabSelected="1" zoomScaleNormal="100" workbookViewId="0"/>
  </sheetViews>
  <sheetFormatPr defaultRowHeight="15" x14ac:dyDescent="0.25"/>
  <cols>
    <col min="1" max="1" width="18.140625" bestFit="1" customWidth="1"/>
    <col min="2" max="2" width="20.85546875" bestFit="1" customWidth="1"/>
    <col min="3" max="3" width="14.42578125" bestFit="1" customWidth="1"/>
    <col min="4" max="4" width="6.42578125" bestFit="1" customWidth="1"/>
    <col min="5" max="5" width="7.42578125" bestFit="1" customWidth="1"/>
    <col min="6" max="6" width="7.42578125" customWidth="1"/>
    <col min="8" max="8" width="9.140625" style="2" bestFit="1" customWidth="1"/>
    <col min="9" max="9" width="9.42578125" bestFit="1" customWidth="1"/>
    <col min="11" max="11" width="9.42578125" bestFit="1" customWidth="1"/>
    <col min="12" max="12" width="15.28515625" style="2" customWidth="1"/>
    <col min="13" max="13" width="7.42578125" bestFit="1" customWidth="1"/>
    <col min="14" max="14" width="6.42578125" bestFit="1" customWidth="1"/>
    <col min="15" max="15" width="1.7109375" customWidth="1"/>
    <col min="16" max="16" width="13.140625" bestFit="1" customWidth="1"/>
    <col min="17" max="17" width="8.42578125" bestFit="1" customWidth="1"/>
    <col min="18" max="21" width="1.7109375" customWidth="1"/>
  </cols>
  <sheetData>
    <row r="1" spans="1:25" x14ac:dyDescent="0.25">
      <c r="A1" t="s">
        <v>77</v>
      </c>
    </row>
    <row r="2" spans="1:25" x14ac:dyDescent="0.25">
      <c r="A2" t="s">
        <v>78</v>
      </c>
    </row>
    <row r="3" spans="1:25" ht="45" x14ac:dyDescent="0.25">
      <c r="B3" t="s">
        <v>50</v>
      </c>
      <c r="G3" s="13" t="s">
        <v>60</v>
      </c>
      <c r="V3" s="16" t="s">
        <v>75</v>
      </c>
      <c r="W3" t="s">
        <v>27</v>
      </c>
      <c r="X3" s="2" t="s">
        <v>19</v>
      </c>
      <c r="Y3" s="2" t="s">
        <v>28</v>
      </c>
    </row>
    <row r="4" spans="1:25" x14ac:dyDescent="0.25">
      <c r="H4" s="2" t="s">
        <v>62</v>
      </c>
      <c r="I4" s="2" t="s">
        <v>62</v>
      </c>
      <c r="J4" t="s">
        <v>63</v>
      </c>
      <c r="K4" t="s">
        <v>63</v>
      </c>
      <c r="L4" t="s">
        <v>63</v>
      </c>
      <c r="M4" t="s">
        <v>64</v>
      </c>
      <c r="W4" s="3">
        <v>1.9099999999999999E-2</v>
      </c>
      <c r="X4" s="3">
        <v>2.63E-2</v>
      </c>
      <c r="Y4" s="3">
        <v>3.8E-3</v>
      </c>
    </row>
    <row r="5" spans="1:25" x14ac:dyDescent="0.25">
      <c r="A5" t="s">
        <v>16</v>
      </c>
      <c r="C5">
        <v>1937</v>
      </c>
      <c r="D5" t="s">
        <v>4</v>
      </c>
      <c r="E5">
        <v>2023</v>
      </c>
      <c r="H5" s="2" t="s">
        <v>20</v>
      </c>
      <c r="I5" t="s">
        <v>21</v>
      </c>
      <c r="J5" t="s">
        <v>61</v>
      </c>
      <c r="K5" t="s">
        <v>49</v>
      </c>
      <c r="L5" s="2" t="s">
        <v>48</v>
      </c>
      <c r="M5" t="s">
        <v>17</v>
      </c>
      <c r="Q5" t="s">
        <v>76</v>
      </c>
      <c r="W5" s="3">
        <f>(W7-W6)/W7</f>
        <v>2.6137065377559071E-4</v>
      </c>
      <c r="X5" s="3">
        <f>(X7-X6)/X7</f>
        <v>4.4054902336171419E-3</v>
      </c>
      <c r="Y5" s="3">
        <f>(Y7-Y6)/Y7</f>
        <v>2.9221740331585979E-3</v>
      </c>
    </row>
    <row r="6" spans="1:25" x14ac:dyDescent="0.25">
      <c r="A6" t="s">
        <v>13</v>
      </c>
      <c r="B6" t="s">
        <v>3</v>
      </c>
      <c r="C6">
        <v>0.26</v>
      </c>
      <c r="D6">
        <v>0.14000000000000001</v>
      </c>
      <c r="E6" s="1">
        <v>0.1</v>
      </c>
      <c r="F6" s="1"/>
      <c r="Q6" s="5">
        <f>(C6-E6)/C6</f>
        <v>0.61538461538461542</v>
      </c>
      <c r="W6" s="2">
        <f>W94</f>
        <v>23.993727104309386</v>
      </c>
      <c r="X6" s="2">
        <f>X94</f>
        <v>26.881051763692337</v>
      </c>
      <c r="Y6" s="2">
        <f>Y94</f>
        <v>59.824669558010484</v>
      </c>
    </row>
    <row r="7" spans="1:25" x14ac:dyDescent="0.25">
      <c r="W7">
        <v>24</v>
      </c>
      <c r="X7" s="2">
        <v>27</v>
      </c>
      <c r="Y7" s="2">
        <v>60</v>
      </c>
    </row>
    <row r="8" spans="1:25" x14ac:dyDescent="0.25">
      <c r="A8" t="s">
        <v>13</v>
      </c>
      <c r="B8" t="s">
        <v>1</v>
      </c>
      <c r="C8" s="14">
        <f t="shared" ref="C8:C17" si="0">H8/3.42</f>
        <v>36.842105263157897</v>
      </c>
      <c r="D8" s="14">
        <f>M8/3.42</f>
        <v>27.777777777777779</v>
      </c>
      <c r="E8" s="14">
        <f>L8/3.42</f>
        <v>7.0175438596491233</v>
      </c>
      <c r="F8" s="14"/>
      <c r="H8" s="2">
        <v>126</v>
      </c>
      <c r="I8">
        <v>1</v>
      </c>
      <c r="J8">
        <v>24</v>
      </c>
      <c r="K8">
        <v>0</v>
      </c>
      <c r="L8" s="2">
        <f>J8</f>
        <v>24</v>
      </c>
      <c r="M8">
        <v>95</v>
      </c>
      <c r="P8" t="s">
        <v>23</v>
      </c>
      <c r="Q8" s="4">
        <f t="shared" ref="Q8:Q18" si="1">(H8-L8)/H8</f>
        <v>0.80952380952380953</v>
      </c>
      <c r="V8">
        <v>1937</v>
      </c>
      <c r="W8">
        <v>126</v>
      </c>
      <c r="X8" s="2">
        <v>266</v>
      </c>
      <c r="Y8" s="2">
        <v>83</v>
      </c>
    </row>
    <row r="9" spans="1:25" x14ac:dyDescent="0.25">
      <c r="A9" t="s">
        <v>5</v>
      </c>
      <c r="B9" t="s">
        <v>1</v>
      </c>
      <c r="C9" s="14">
        <f t="shared" si="0"/>
        <v>21.92982456140351</v>
      </c>
      <c r="D9" s="14"/>
      <c r="E9" s="14">
        <f t="shared" ref="E9:E17" si="2">L9/3.42</f>
        <v>7.60233918128655</v>
      </c>
      <c r="F9" s="14"/>
      <c r="H9" s="2">
        <v>75</v>
      </c>
      <c r="J9">
        <v>93</v>
      </c>
      <c r="K9">
        <v>3</v>
      </c>
      <c r="L9" s="2">
        <v>26</v>
      </c>
      <c r="P9" t="s">
        <v>5</v>
      </c>
      <c r="Q9" s="4">
        <f t="shared" si="1"/>
        <v>0.65333333333333332</v>
      </c>
      <c r="V9">
        <f>V8+1</f>
        <v>1938</v>
      </c>
      <c r="W9" s="2">
        <f>W8-W8*W$4</f>
        <v>123.5934</v>
      </c>
      <c r="X9" s="2">
        <f>X8-X8*X$4</f>
        <v>259.00420000000003</v>
      </c>
      <c r="Y9" s="2">
        <f>Y8-Y8*Y$4</f>
        <v>82.684600000000003</v>
      </c>
    </row>
    <row r="10" spans="1:25" x14ac:dyDescent="0.25">
      <c r="A10" t="s">
        <v>6</v>
      </c>
      <c r="B10" t="s">
        <v>1</v>
      </c>
      <c r="C10" s="14">
        <f t="shared" si="0"/>
        <v>0</v>
      </c>
      <c r="D10" s="14">
        <f>M10/3.42</f>
        <v>1.1695906432748537</v>
      </c>
      <c r="E10" s="14">
        <f t="shared" si="2"/>
        <v>0.29239766081871343</v>
      </c>
      <c r="F10" s="14"/>
      <c r="H10" s="2">
        <v>0</v>
      </c>
      <c r="J10">
        <v>1</v>
      </c>
      <c r="K10">
        <v>0</v>
      </c>
      <c r="L10" s="2">
        <v>1</v>
      </c>
      <c r="M10">
        <v>4</v>
      </c>
      <c r="P10" t="s">
        <v>24</v>
      </c>
      <c r="Q10" s="4" t="e">
        <f t="shared" si="1"/>
        <v>#DIV/0!</v>
      </c>
      <c r="V10">
        <f t="shared" ref="V10:V73" si="3">V9+1</f>
        <v>1939</v>
      </c>
      <c r="W10" s="2">
        <f t="shared" ref="W10:W41" si="4">W9-W9*W$4</f>
        <v>121.23276606</v>
      </c>
      <c r="X10" s="2">
        <f t="shared" ref="X10:Y73" si="5">X9-X9*X$4</f>
        <v>252.19238954000002</v>
      </c>
      <c r="Y10" s="2">
        <f t="shared" si="5"/>
        <v>82.370398520000009</v>
      </c>
    </row>
    <row r="11" spans="1:25" x14ac:dyDescent="0.25">
      <c r="A11" t="s">
        <v>7</v>
      </c>
      <c r="B11" t="s">
        <v>1</v>
      </c>
      <c r="C11" s="14">
        <f t="shared" si="0"/>
        <v>3.2163742690058479</v>
      </c>
      <c r="D11" s="14">
        <f>M11/3.42</f>
        <v>0</v>
      </c>
      <c r="E11" s="14">
        <f t="shared" si="2"/>
        <v>0</v>
      </c>
      <c r="F11" s="14"/>
      <c r="H11" s="2">
        <v>11</v>
      </c>
      <c r="L11" s="2">
        <v>0</v>
      </c>
      <c r="M11">
        <v>0</v>
      </c>
      <c r="P11" t="str">
        <f>A11</f>
        <v>Rhamnus cathartica</v>
      </c>
      <c r="Q11" s="4">
        <f t="shared" si="1"/>
        <v>1</v>
      </c>
      <c r="V11">
        <f t="shared" si="3"/>
        <v>1940</v>
      </c>
      <c r="W11" s="2">
        <f t="shared" si="4"/>
        <v>118.91722022825401</v>
      </c>
      <c r="X11" s="2">
        <f t="shared" si="5"/>
        <v>245.55972969509801</v>
      </c>
      <c r="Y11" s="2">
        <f t="shared" si="5"/>
        <v>82.057391005624012</v>
      </c>
    </row>
    <row r="12" spans="1:25" x14ac:dyDescent="0.25">
      <c r="A12" t="s">
        <v>14</v>
      </c>
      <c r="B12" t="s">
        <v>15</v>
      </c>
      <c r="C12" s="14">
        <f t="shared" si="0"/>
        <v>77.777777777777786</v>
      </c>
      <c r="D12" s="14"/>
      <c r="E12" s="14">
        <f t="shared" si="2"/>
        <v>4.6783625730994149</v>
      </c>
      <c r="F12" s="14"/>
      <c r="H12" s="2">
        <v>266</v>
      </c>
      <c r="I12">
        <v>57</v>
      </c>
      <c r="J12">
        <v>40</v>
      </c>
      <c r="K12">
        <f>J12-L12</f>
        <v>24</v>
      </c>
      <c r="L12" s="2">
        <v>16</v>
      </c>
      <c r="P12" t="s">
        <v>22</v>
      </c>
      <c r="Q12" s="4">
        <f t="shared" si="1"/>
        <v>0.93984962406015038</v>
      </c>
      <c r="V12">
        <f t="shared" si="3"/>
        <v>1941</v>
      </c>
      <c r="W12" s="2">
        <f t="shared" si="4"/>
        <v>116.64590132189436</v>
      </c>
      <c r="X12" s="2">
        <f t="shared" si="5"/>
        <v>239.10150880411695</v>
      </c>
      <c r="Y12" s="2">
        <f t="shared" si="5"/>
        <v>81.74557291980264</v>
      </c>
    </row>
    <row r="13" spans="1:25" x14ac:dyDescent="0.25">
      <c r="A13" t="s">
        <v>8</v>
      </c>
      <c r="B13" t="s">
        <v>1</v>
      </c>
      <c r="C13" s="14">
        <f t="shared" si="0"/>
        <v>0.87719298245614041</v>
      </c>
      <c r="D13" s="14"/>
      <c r="E13" s="14">
        <f t="shared" si="2"/>
        <v>0</v>
      </c>
      <c r="F13" s="14"/>
      <c r="H13" s="2">
        <v>3</v>
      </c>
      <c r="L13" s="2">
        <v>0</v>
      </c>
      <c r="P13" t="str">
        <f>A13</f>
        <v>Berberis vulgaris</v>
      </c>
      <c r="Q13" s="4">
        <f t="shared" si="1"/>
        <v>1</v>
      </c>
      <c r="V13">
        <f t="shared" si="3"/>
        <v>1942</v>
      </c>
      <c r="W13" s="2">
        <f t="shared" si="4"/>
        <v>114.41796460664618</v>
      </c>
      <c r="X13" s="2">
        <f t="shared" si="5"/>
        <v>232.81313912256866</v>
      </c>
      <c r="Y13" s="2">
        <f t="shared" si="5"/>
        <v>81.434939742707385</v>
      </c>
    </row>
    <row r="14" spans="1:25" x14ac:dyDescent="0.25">
      <c r="A14" t="s">
        <v>9</v>
      </c>
      <c r="B14" t="s">
        <v>1</v>
      </c>
      <c r="C14" s="14">
        <f t="shared" si="0"/>
        <v>21.92982456140351</v>
      </c>
      <c r="D14" s="14"/>
      <c r="E14" s="14">
        <f t="shared" si="2"/>
        <v>9.3567251461988299</v>
      </c>
      <c r="F14" s="14"/>
      <c r="H14" s="2">
        <v>75</v>
      </c>
      <c r="J14">
        <v>84</v>
      </c>
      <c r="K14">
        <v>0</v>
      </c>
      <c r="L14" s="2">
        <v>32</v>
      </c>
      <c r="P14" t="s">
        <v>25</v>
      </c>
      <c r="Q14" s="4">
        <f t="shared" si="1"/>
        <v>0.57333333333333336</v>
      </c>
      <c r="V14">
        <f t="shared" si="3"/>
        <v>1943</v>
      </c>
      <c r="W14" s="2">
        <f t="shared" si="4"/>
        <v>112.23258148265924</v>
      </c>
      <c r="X14" s="2">
        <f t="shared" si="5"/>
        <v>226.69015356364511</v>
      </c>
      <c r="Y14" s="2">
        <f t="shared" si="5"/>
        <v>81.125486971685092</v>
      </c>
    </row>
    <row r="15" spans="1:25" x14ac:dyDescent="0.25">
      <c r="A15" t="s">
        <v>10</v>
      </c>
      <c r="B15" t="s">
        <v>1</v>
      </c>
      <c r="C15" s="14">
        <f t="shared" si="0"/>
        <v>0.58479532163742687</v>
      </c>
      <c r="D15" s="14"/>
      <c r="E15" s="14">
        <f t="shared" si="2"/>
        <v>0</v>
      </c>
      <c r="F15" s="14"/>
      <c r="H15" s="2">
        <v>2</v>
      </c>
      <c r="L15" s="2">
        <v>0</v>
      </c>
      <c r="P15" t="str">
        <f>A15</f>
        <v>Ribes spicatum</v>
      </c>
      <c r="Q15" s="4">
        <f t="shared" si="1"/>
        <v>1</v>
      </c>
      <c r="V15">
        <f t="shared" si="3"/>
        <v>1944</v>
      </c>
      <c r="W15" s="2">
        <f t="shared" si="4"/>
        <v>110.08893917634045</v>
      </c>
      <c r="X15" s="2">
        <f t="shared" si="5"/>
        <v>220.72820252492124</v>
      </c>
      <c r="Y15" s="2">
        <f t="shared" si="5"/>
        <v>80.817210121192687</v>
      </c>
    </row>
    <row r="16" spans="1:25" x14ac:dyDescent="0.25">
      <c r="A16" t="s">
        <v>11</v>
      </c>
      <c r="B16" t="s">
        <v>1</v>
      </c>
      <c r="C16" s="14">
        <f t="shared" si="0"/>
        <v>24.269005847953217</v>
      </c>
      <c r="D16" s="14"/>
      <c r="E16" s="14">
        <f t="shared" si="2"/>
        <v>2.0467836257309941</v>
      </c>
      <c r="F16" s="14"/>
      <c r="H16" s="2">
        <v>83</v>
      </c>
      <c r="J16">
        <v>61</v>
      </c>
      <c r="K16">
        <v>1</v>
      </c>
      <c r="L16" s="2">
        <v>7</v>
      </c>
      <c r="P16" t="s">
        <v>11</v>
      </c>
      <c r="Q16" s="4">
        <f t="shared" si="1"/>
        <v>0.91566265060240959</v>
      </c>
      <c r="V16">
        <f t="shared" si="3"/>
        <v>1945</v>
      </c>
      <c r="W16" s="2">
        <f t="shared" si="4"/>
        <v>107.98624043807234</v>
      </c>
      <c r="X16" s="2">
        <f t="shared" si="5"/>
        <v>214.92305079851582</v>
      </c>
      <c r="Y16" s="2">
        <f t="shared" si="5"/>
        <v>80.510104722732152</v>
      </c>
    </row>
    <row r="17" spans="1:25" x14ac:dyDescent="0.25">
      <c r="A17" t="s">
        <v>12</v>
      </c>
      <c r="B17" t="s">
        <v>1</v>
      </c>
      <c r="C17" s="14">
        <f t="shared" si="0"/>
        <v>0.29239766081871343</v>
      </c>
      <c r="D17" s="14"/>
      <c r="E17" s="14">
        <f t="shared" si="2"/>
        <v>0</v>
      </c>
      <c r="F17" s="14"/>
      <c r="H17" s="2">
        <v>1</v>
      </c>
      <c r="J17">
        <v>42</v>
      </c>
      <c r="K17">
        <v>0</v>
      </c>
      <c r="L17" s="2">
        <v>0</v>
      </c>
      <c r="P17" t="s">
        <v>26</v>
      </c>
      <c r="Q17" s="4">
        <f t="shared" si="1"/>
        <v>1</v>
      </c>
      <c r="V17">
        <f t="shared" si="3"/>
        <v>1946</v>
      </c>
      <c r="W17" s="2">
        <f t="shared" si="4"/>
        <v>105.92370324570516</v>
      </c>
      <c r="X17" s="2">
        <f t="shared" si="5"/>
        <v>209.27057456251484</v>
      </c>
      <c r="Y17" s="2">
        <f t="shared" si="5"/>
        <v>80.204166324785774</v>
      </c>
    </row>
    <row r="18" spans="1:25" x14ac:dyDescent="0.25">
      <c r="A18" t="s">
        <v>18</v>
      </c>
      <c r="C18" s="14">
        <f>SUM(C8:C17)</f>
        <v>187.71929824561406</v>
      </c>
      <c r="D18" s="14"/>
      <c r="E18" s="14">
        <f>SUM(E8:E17)</f>
        <v>30.994152046783626</v>
      </c>
      <c r="F18" s="14"/>
      <c r="H18" s="2">
        <f>SUM(H8:H17)</f>
        <v>642</v>
      </c>
      <c r="L18" s="2">
        <f>SUM(L8:L17)</f>
        <v>106</v>
      </c>
      <c r="P18" t="str">
        <f>A18</f>
        <v>TOTAL</v>
      </c>
      <c r="Q18" s="4">
        <f t="shared" si="1"/>
        <v>0.83489096573208721</v>
      </c>
      <c r="V18">
        <f t="shared" si="3"/>
        <v>1947</v>
      </c>
      <c r="W18" s="2">
        <f t="shared" si="4"/>
        <v>103.90056051371219</v>
      </c>
      <c r="X18" s="2">
        <f t="shared" si="5"/>
        <v>203.7667584515207</v>
      </c>
      <c r="Y18" s="2">
        <f t="shared" si="5"/>
        <v>79.899390492751593</v>
      </c>
    </row>
    <row r="19" spans="1:25" x14ac:dyDescent="0.25">
      <c r="V19">
        <f t="shared" si="3"/>
        <v>1948</v>
      </c>
      <c r="W19" s="2">
        <f t="shared" si="4"/>
        <v>101.9160598079003</v>
      </c>
      <c r="X19" s="2">
        <f t="shared" si="5"/>
        <v>198.4076927042457</v>
      </c>
      <c r="Y19" s="2">
        <f t="shared" si="5"/>
        <v>79.595772808879133</v>
      </c>
    </row>
    <row r="20" spans="1:25" x14ac:dyDescent="0.25">
      <c r="A20" t="s">
        <v>13</v>
      </c>
      <c r="B20" t="s">
        <v>2</v>
      </c>
      <c r="C20" s="14">
        <f>H20/3.42</f>
        <v>172.60000000000002</v>
      </c>
      <c r="D20" s="14" t="s">
        <v>0</v>
      </c>
      <c r="E20" s="14">
        <v>142.6</v>
      </c>
      <c r="F20" s="14"/>
      <c r="H20" s="2">
        <v>590.29200000000003</v>
      </c>
      <c r="P20" t="str">
        <f t="shared" ref="P20:P29" si="6">A20</f>
        <v>Malus sylvestris</v>
      </c>
      <c r="Q20" s="4">
        <f t="shared" ref="Q20:Q29" si="7">(C20-E20)/C20</f>
        <v>0.17381228273464672</v>
      </c>
      <c r="V20">
        <f t="shared" si="3"/>
        <v>1949</v>
      </c>
      <c r="W20" s="2">
        <f t="shared" si="4"/>
        <v>99.9694630655694</v>
      </c>
      <c r="X20" s="2">
        <f t="shared" si="5"/>
        <v>193.18957038612405</v>
      </c>
      <c r="Y20" s="2">
        <f t="shared" si="5"/>
        <v>79.293308872205387</v>
      </c>
    </row>
    <row r="21" spans="1:25" x14ac:dyDescent="0.25">
      <c r="A21" t="s">
        <v>5</v>
      </c>
      <c r="B21" t="s">
        <v>2</v>
      </c>
      <c r="C21" s="14">
        <f>H21/3.42</f>
        <v>50.223099415204679</v>
      </c>
      <c r="D21" s="14" t="s">
        <v>0</v>
      </c>
      <c r="E21" s="14">
        <v>34.1</v>
      </c>
      <c r="F21" s="14"/>
      <c r="H21" s="2">
        <v>171.76300000000001</v>
      </c>
      <c r="P21" t="str">
        <f t="shared" si="6"/>
        <v>Crataegus spp.</v>
      </c>
      <c r="Q21" s="4">
        <f t="shared" si="7"/>
        <v>0.32102955817026946</v>
      </c>
      <c r="V21">
        <f t="shared" si="3"/>
        <v>1950</v>
      </c>
      <c r="W21" s="2">
        <f t="shared" si="4"/>
        <v>98.060046321017026</v>
      </c>
      <c r="X21" s="2">
        <f t="shared" si="5"/>
        <v>188.10868468496898</v>
      </c>
      <c r="Y21" s="2">
        <f t="shared" si="5"/>
        <v>78.991994298491008</v>
      </c>
    </row>
    <row r="22" spans="1:25" x14ac:dyDescent="0.25">
      <c r="A22" t="s">
        <v>6</v>
      </c>
      <c r="B22" t="s">
        <v>2</v>
      </c>
      <c r="C22" s="14">
        <f>H22/3.42</f>
        <v>0</v>
      </c>
      <c r="D22" s="14" t="s">
        <v>0</v>
      </c>
      <c r="E22" s="14">
        <v>5.76</v>
      </c>
      <c r="F22" s="14"/>
      <c r="P22" t="str">
        <f t="shared" si="6"/>
        <v>Prunus avium</v>
      </c>
      <c r="Q22" s="4" t="e">
        <f t="shared" si="7"/>
        <v>#DIV/0!</v>
      </c>
      <c r="V22">
        <f t="shared" si="3"/>
        <v>1951</v>
      </c>
      <c r="W22" s="2">
        <f t="shared" si="4"/>
        <v>96.187099436285607</v>
      </c>
      <c r="X22" s="2">
        <f t="shared" si="5"/>
        <v>183.16142627775429</v>
      </c>
      <c r="Y22" s="2">
        <f t="shared" si="5"/>
        <v>78.691824720156745</v>
      </c>
    </row>
    <row r="23" spans="1:25" x14ac:dyDescent="0.25">
      <c r="A23" t="s">
        <v>7</v>
      </c>
      <c r="B23" t="s">
        <v>2</v>
      </c>
      <c r="C23" s="14">
        <f>H23/3.42</f>
        <v>12.371052631578946</v>
      </c>
      <c r="D23" s="14" t="s">
        <v>0</v>
      </c>
      <c r="E23" s="14">
        <v>0</v>
      </c>
      <c r="F23" s="14"/>
      <c r="H23" s="2">
        <v>42.308999999999997</v>
      </c>
      <c r="P23" t="str">
        <f t="shared" si="6"/>
        <v>Rhamnus cathartica</v>
      </c>
      <c r="Q23" s="4">
        <f t="shared" si="7"/>
        <v>1</v>
      </c>
      <c r="V23">
        <f t="shared" si="3"/>
        <v>1952</v>
      </c>
      <c r="W23" s="2">
        <f t="shared" si="4"/>
        <v>94.349925837052552</v>
      </c>
      <c r="X23" s="2">
        <f t="shared" si="5"/>
        <v>178.34428076664935</v>
      </c>
      <c r="Y23" s="2">
        <f t="shared" si="5"/>
        <v>78.392795786220148</v>
      </c>
    </row>
    <row r="24" spans="1:25" x14ac:dyDescent="0.25">
      <c r="A24" t="s">
        <v>14</v>
      </c>
      <c r="B24" t="s">
        <v>2</v>
      </c>
      <c r="C24" s="14" t="s">
        <v>0</v>
      </c>
      <c r="D24" s="14" t="s">
        <v>0</v>
      </c>
      <c r="E24" s="14" t="s">
        <v>0</v>
      </c>
      <c r="F24" s="14"/>
      <c r="P24" t="str">
        <f t="shared" si="6"/>
        <v>Juniperus communis</v>
      </c>
      <c r="Q24" s="4" t="e">
        <f t="shared" si="7"/>
        <v>#VALUE!</v>
      </c>
      <c r="V24">
        <f t="shared" si="3"/>
        <v>1953</v>
      </c>
      <c r="W24" s="2">
        <f t="shared" si="4"/>
        <v>92.547842253564852</v>
      </c>
      <c r="X24" s="2">
        <f t="shared" si="5"/>
        <v>173.65382618248648</v>
      </c>
      <c r="Y24" s="2">
        <f t="shared" si="5"/>
        <v>78.094903162232512</v>
      </c>
    </row>
    <row r="25" spans="1:25" x14ac:dyDescent="0.25">
      <c r="A25" t="s">
        <v>8</v>
      </c>
      <c r="B25" t="s">
        <v>2</v>
      </c>
      <c r="C25" s="14">
        <f>H25/3.42</f>
        <v>1.8567251461988303</v>
      </c>
      <c r="D25" s="14" t="s">
        <v>0</v>
      </c>
      <c r="E25" s="14">
        <v>0</v>
      </c>
      <c r="F25" s="14"/>
      <c r="H25" s="2">
        <v>6.35</v>
      </c>
      <c r="P25" t="str">
        <f t="shared" si="6"/>
        <v>Berberis vulgaris</v>
      </c>
      <c r="Q25" s="4">
        <f t="shared" si="7"/>
        <v>1</v>
      </c>
      <c r="V25">
        <f t="shared" si="3"/>
        <v>1954</v>
      </c>
      <c r="W25" s="2">
        <f t="shared" si="4"/>
        <v>90.780178466521761</v>
      </c>
      <c r="X25" s="2">
        <f t="shared" si="5"/>
        <v>169.08673055388709</v>
      </c>
      <c r="Y25" s="2">
        <f t="shared" si="5"/>
        <v>77.798142530216026</v>
      </c>
    </row>
    <row r="26" spans="1:25" x14ac:dyDescent="0.25">
      <c r="A26" t="s">
        <v>9</v>
      </c>
      <c r="B26" t="s">
        <v>2</v>
      </c>
      <c r="C26" s="14">
        <f>H26/3.42</f>
        <v>39.951461988304089</v>
      </c>
      <c r="D26" s="14" t="s">
        <v>0</v>
      </c>
      <c r="E26" s="14">
        <v>12.4</v>
      </c>
      <c r="F26" s="14"/>
      <c r="H26" s="2">
        <v>136.63399999999999</v>
      </c>
      <c r="P26" t="str">
        <f t="shared" si="6"/>
        <v>Ribes alpinum</v>
      </c>
      <c r="Q26" s="4">
        <f t="shared" si="7"/>
        <v>0.68962337339168878</v>
      </c>
      <c r="V26">
        <f t="shared" si="3"/>
        <v>1955</v>
      </c>
      <c r="W26" s="2">
        <f t="shared" si="4"/>
        <v>89.046277057811196</v>
      </c>
      <c r="X26" s="2">
        <f t="shared" si="5"/>
        <v>164.63974954031985</v>
      </c>
      <c r="Y26" s="2">
        <f t="shared" si="5"/>
        <v>77.5025095886012</v>
      </c>
    </row>
    <row r="27" spans="1:25" x14ac:dyDescent="0.25">
      <c r="A27" t="s">
        <v>10</v>
      </c>
      <c r="B27" t="s">
        <v>2</v>
      </c>
      <c r="C27" s="14">
        <f>H27/3.42</f>
        <v>1.0198830409356725</v>
      </c>
      <c r="D27" s="14" t="s">
        <v>0</v>
      </c>
      <c r="E27" s="14">
        <v>0</v>
      </c>
      <c r="F27" s="14"/>
      <c r="H27" s="2">
        <v>3.488</v>
      </c>
      <c r="P27" t="str">
        <f t="shared" si="6"/>
        <v>Ribes spicatum</v>
      </c>
      <c r="Q27" s="4">
        <f t="shared" si="7"/>
        <v>1</v>
      </c>
      <c r="V27">
        <f t="shared" si="3"/>
        <v>1956</v>
      </c>
      <c r="W27" s="2">
        <f t="shared" si="4"/>
        <v>87.345493166007003</v>
      </c>
      <c r="X27" s="2">
        <f t="shared" si="5"/>
        <v>160.30972412740945</v>
      </c>
      <c r="Y27" s="2">
        <f t="shared" si="5"/>
        <v>77.208000052164522</v>
      </c>
    </row>
    <row r="28" spans="1:25" x14ac:dyDescent="0.25">
      <c r="A28" t="s">
        <v>11</v>
      </c>
      <c r="B28" t="s">
        <v>2</v>
      </c>
      <c r="C28" s="14">
        <f>H28/3.42</f>
        <v>42.908187134502924</v>
      </c>
      <c r="D28" s="14" t="s">
        <v>0</v>
      </c>
      <c r="E28" s="14">
        <v>6.15</v>
      </c>
      <c r="F28" s="14"/>
      <c r="H28" s="2">
        <v>146.74600000000001</v>
      </c>
      <c r="P28" t="str">
        <f t="shared" si="6"/>
        <v>Rosa spp.</v>
      </c>
      <c r="Q28" s="4">
        <f t="shared" si="7"/>
        <v>0.85667070993417205</v>
      </c>
      <c r="V28">
        <f t="shared" si="3"/>
        <v>1957</v>
      </c>
      <c r="W28" s="2">
        <f t="shared" si="4"/>
        <v>85.677194246536274</v>
      </c>
      <c r="X28" s="2">
        <f t="shared" si="5"/>
        <v>156.0935783828586</v>
      </c>
      <c r="Y28" s="2">
        <f t="shared" si="5"/>
        <v>76.914609651966302</v>
      </c>
    </row>
    <row r="29" spans="1:25" x14ac:dyDescent="0.25">
      <c r="A29" t="s">
        <v>12</v>
      </c>
      <c r="B29" t="s">
        <v>2</v>
      </c>
      <c r="C29" s="14">
        <f>H29/3.42</f>
        <v>0.69298245614035092</v>
      </c>
      <c r="D29" s="14" t="s">
        <v>0</v>
      </c>
      <c r="E29" s="14">
        <v>0</v>
      </c>
      <c r="F29" s="14"/>
      <c r="H29" s="2">
        <v>2.37</v>
      </c>
      <c r="P29" t="str">
        <f t="shared" si="6"/>
        <v>Ribes uva-crispa</v>
      </c>
      <c r="Q29" s="4">
        <f t="shared" si="7"/>
        <v>1</v>
      </c>
      <c r="V29">
        <f t="shared" si="3"/>
        <v>1958</v>
      </c>
      <c r="W29" s="2">
        <f t="shared" si="4"/>
        <v>84.040759836427426</v>
      </c>
      <c r="X29" s="2">
        <f t="shared" si="5"/>
        <v>151.98831727138941</v>
      </c>
      <c r="Y29" s="2">
        <f t="shared" si="5"/>
        <v>76.622334135288824</v>
      </c>
    </row>
    <row r="30" spans="1:25" x14ac:dyDescent="0.25">
      <c r="A30" t="s">
        <v>18</v>
      </c>
      <c r="C30" s="14">
        <f>SUM(C20:C29)</f>
        <v>321.62339181286546</v>
      </c>
      <c r="D30" s="14"/>
      <c r="E30" s="14">
        <f>SUM(E20:E29)</f>
        <v>201.01</v>
      </c>
      <c r="F30" s="14"/>
      <c r="H30" s="2">
        <f>SUM(H20:H29)</f>
        <v>1099.952</v>
      </c>
      <c r="Q30" s="5">
        <f>(C30-E30)/C30</f>
        <v>0.37501436426316781</v>
      </c>
      <c r="V30">
        <f t="shared" si="3"/>
        <v>1959</v>
      </c>
      <c r="W30" s="2">
        <f t="shared" si="4"/>
        <v>82.435581323551659</v>
      </c>
      <c r="X30" s="2">
        <f t="shared" si="5"/>
        <v>147.99102452715186</v>
      </c>
      <c r="Y30" s="2">
        <f t="shared" si="5"/>
        <v>76.331169265574729</v>
      </c>
    </row>
    <row r="31" spans="1:25" x14ac:dyDescent="0.25">
      <c r="C31" s="14"/>
      <c r="D31" s="14"/>
      <c r="E31" s="14"/>
      <c r="F31" s="14"/>
      <c r="V31">
        <f t="shared" si="3"/>
        <v>1960</v>
      </c>
      <c r="W31" s="2">
        <f t="shared" si="4"/>
        <v>80.86106172027182</v>
      </c>
      <c r="X31" s="2">
        <f t="shared" si="5"/>
        <v>144.09886058208778</v>
      </c>
      <c r="Y31" s="2">
        <f t="shared" si="5"/>
        <v>76.041110822365539</v>
      </c>
    </row>
    <row r="32" spans="1:25" x14ac:dyDescent="0.25">
      <c r="C32" s="14"/>
      <c r="D32" s="14"/>
      <c r="E32" s="14"/>
      <c r="F32" s="14"/>
      <c r="V32">
        <f t="shared" si="3"/>
        <v>1961</v>
      </c>
      <c r="W32" s="2">
        <f t="shared" si="4"/>
        <v>79.316615441414626</v>
      </c>
      <c r="X32" s="2">
        <f t="shared" si="5"/>
        <v>140.30906054877886</v>
      </c>
      <c r="Y32" s="2">
        <f t="shared" si="5"/>
        <v>75.752154601240548</v>
      </c>
    </row>
    <row r="33" spans="22:25" x14ac:dyDescent="0.25">
      <c r="V33">
        <f t="shared" si="3"/>
        <v>1962</v>
      </c>
      <c r="W33" s="2">
        <f t="shared" si="4"/>
        <v>77.801668086483602</v>
      </c>
      <c r="X33" s="2">
        <f t="shared" si="5"/>
        <v>136.61893225634597</v>
      </c>
      <c r="Y33" s="2">
        <f t="shared" si="5"/>
        <v>75.464296413755832</v>
      </c>
    </row>
    <row r="34" spans="22:25" x14ac:dyDescent="0.25">
      <c r="V34">
        <f t="shared" si="3"/>
        <v>1963</v>
      </c>
      <c r="W34" s="2">
        <f t="shared" si="4"/>
        <v>76.315656226031763</v>
      </c>
      <c r="X34" s="2">
        <f t="shared" si="5"/>
        <v>133.02585433800408</v>
      </c>
      <c r="Y34" s="2">
        <f t="shared" si="5"/>
        <v>75.177532087383554</v>
      </c>
    </row>
    <row r="35" spans="22:25" x14ac:dyDescent="0.25">
      <c r="V35">
        <f t="shared" si="3"/>
        <v>1964</v>
      </c>
      <c r="W35" s="2">
        <f t="shared" si="4"/>
        <v>74.858027192114562</v>
      </c>
      <c r="X35" s="2">
        <f t="shared" si="5"/>
        <v>129.52727436891456</v>
      </c>
      <c r="Y35" s="2">
        <f t="shared" si="5"/>
        <v>74.891857465451494</v>
      </c>
    </row>
    <row r="36" spans="22:25" x14ac:dyDescent="0.25">
      <c r="V36">
        <f t="shared" si="3"/>
        <v>1965</v>
      </c>
      <c r="W36" s="2">
        <f t="shared" si="4"/>
        <v>73.428238872745169</v>
      </c>
      <c r="X36" s="2">
        <f t="shared" si="5"/>
        <v>126.12070705301211</v>
      </c>
      <c r="Y36" s="2">
        <f t="shared" si="5"/>
        <v>74.607268407082785</v>
      </c>
    </row>
    <row r="37" spans="22:25" x14ac:dyDescent="0.25">
      <c r="V37">
        <f t="shared" si="3"/>
        <v>1966</v>
      </c>
      <c r="W37" s="2">
        <f t="shared" si="4"/>
        <v>72.025759510275734</v>
      </c>
      <c r="X37" s="2">
        <f t="shared" si="5"/>
        <v>122.8037324575179</v>
      </c>
      <c r="Y37" s="2">
        <f t="shared" si="5"/>
        <v>74.323760787135868</v>
      </c>
    </row>
    <row r="38" spans="22:25" x14ac:dyDescent="0.25">
      <c r="V38">
        <f t="shared" si="3"/>
        <v>1967</v>
      </c>
      <c r="W38" s="2">
        <f t="shared" si="4"/>
        <v>70.650067503629472</v>
      </c>
      <c r="X38" s="2">
        <f t="shared" si="5"/>
        <v>119.57399429388518</v>
      </c>
      <c r="Y38" s="2">
        <f t="shared" si="5"/>
        <v>74.041330496144752</v>
      </c>
    </row>
    <row r="39" spans="22:25" x14ac:dyDescent="0.25">
      <c r="V39">
        <f t="shared" si="3"/>
        <v>1968</v>
      </c>
      <c r="W39" s="2">
        <f t="shared" si="4"/>
        <v>69.30065121431015</v>
      </c>
      <c r="X39" s="2">
        <f t="shared" si="5"/>
        <v>116.42919824395599</v>
      </c>
      <c r="Y39" s="2">
        <f t="shared" si="5"/>
        <v>73.759973440259401</v>
      </c>
    </row>
    <row r="40" spans="22:25" x14ac:dyDescent="0.25">
      <c r="V40">
        <f t="shared" si="3"/>
        <v>1969</v>
      </c>
      <c r="W40" s="2">
        <f t="shared" si="4"/>
        <v>67.977008776116833</v>
      </c>
      <c r="X40" s="2">
        <f t="shared" si="5"/>
        <v>113.36711033013995</v>
      </c>
      <c r="Y40" s="2">
        <f t="shared" si="5"/>
        <v>73.479685541186413</v>
      </c>
    </row>
    <row r="41" spans="22:25" x14ac:dyDescent="0.25">
      <c r="V41">
        <f t="shared" si="3"/>
        <v>1970</v>
      </c>
      <c r="W41" s="2">
        <f t="shared" si="4"/>
        <v>66.678647908493005</v>
      </c>
      <c r="X41" s="2">
        <f t="shared" si="5"/>
        <v>110.38555532845727</v>
      </c>
      <c r="Y41" s="2">
        <f t="shared" si="5"/>
        <v>73.200462736129907</v>
      </c>
    </row>
    <row r="42" spans="22:25" x14ac:dyDescent="0.25">
      <c r="V42">
        <f t="shared" si="3"/>
        <v>1971</v>
      </c>
      <c r="W42" s="2">
        <f t="shared" ref="W42:W73" si="8">W41-W41*W$4</f>
        <v>65.405085733440785</v>
      </c>
      <c r="X42" s="2">
        <f t="shared" si="5"/>
        <v>107.48241522331884</v>
      </c>
      <c r="Y42" s="2">
        <f t="shared" si="5"/>
        <v>72.922300977732618</v>
      </c>
    </row>
    <row r="43" spans="22:25" x14ac:dyDescent="0.25">
      <c r="V43">
        <f t="shared" si="3"/>
        <v>1972</v>
      </c>
      <c r="W43" s="2">
        <f t="shared" si="8"/>
        <v>64.155848595932071</v>
      </c>
      <c r="X43" s="2">
        <f t="shared" si="5"/>
        <v>104.65562770294555</v>
      </c>
      <c r="Y43" s="2">
        <f t="shared" si="5"/>
        <v>72.645196234017234</v>
      </c>
    </row>
    <row r="44" spans="22:25" x14ac:dyDescent="0.25">
      <c r="V44">
        <f t="shared" si="3"/>
        <v>1973</v>
      </c>
      <c r="W44" s="2">
        <f t="shared" si="8"/>
        <v>62.930471887749768</v>
      </c>
      <c r="X44" s="2">
        <f t="shared" si="5"/>
        <v>101.90318469435809</v>
      </c>
      <c r="Y44" s="2">
        <f t="shared" si="5"/>
        <v>72.369144488327976</v>
      </c>
    </row>
    <row r="45" spans="22:25" x14ac:dyDescent="0.25">
      <c r="V45">
        <f t="shared" si="3"/>
        <v>1974</v>
      </c>
      <c r="W45" s="2">
        <f t="shared" si="8"/>
        <v>61.728499874693746</v>
      </c>
      <c r="X45" s="2">
        <f t="shared" si="5"/>
        <v>99.223130936896467</v>
      </c>
      <c r="Y45" s="2">
        <f t="shared" si="5"/>
        <v>72.094141739272331</v>
      </c>
    </row>
    <row r="46" spans="22:25" x14ac:dyDescent="0.25">
      <c r="V46">
        <f t="shared" si="3"/>
        <v>1975</v>
      </c>
      <c r="W46" s="2">
        <f t="shared" si="8"/>
        <v>60.549485527087093</v>
      </c>
      <c r="X46" s="2">
        <f t="shared" si="5"/>
        <v>96.613562593256091</v>
      </c>
      <c r="Y46" s="2">
        <f t="shared" si="5"/>
        <v>71.82018400066309</v>
      </c>
    </row>
    <row r="47" spans="22:25" x14ac:dyDescent="0.25">
      <c r="V47">
        <f t="shared" si="3"/>
        <v>1976</v>
      </c>
      <c r="W47" s="2">
        <f t="shared" si="8"/>
        <v>59.392990353519728</v>
      </c>
      <c r="X47" s="2">
        <f t="shared" si="5"/>
        <v>94.072625897053456</v>
      </c>
      <c r="Y47" s="2">
        <f t="shared" si="5"/>
        <v>71.547267301460565</v>
      </c>
    </row>
    <row r="48" spans="22:25" x14ac:dyDescent="0.25">
      <c r="V48">
        <f t="shared" si="3"/>
        <v>1977</v>
      </c>
      <c r="W48" s="2">
        <f t="shared" si="8"/>
        <v>58.258584237767501</v>
      </c>
      <c r="X48" s="2">
        <f t="shared" si="5"/>
        <v>91.598515835960953</v>
      </c>
      <c r="Y48" s="2">
        <f t="shared" si="5"/>
        <v>71.275387685715017</v>
      </c>
    </row>
    <row r="49" spans="22:25" x14ac:dyDescent="0.25">
      <c r="V49">
        <f t="shared" si="3"/>
        <v>1978</v>
      </c>
      <c r="W49" s="2">
        <f t="shared" si="8"/>
        <v>57.145845278826144</v>
      </c>
      <c r="X49" s="2">
        <f t="shared" si="5"/>
        <v>89.189474869475177</v>
      </c>
      <c r="Y49" s="2">
        <f t="shared" si="5"/>
        <v>71.004541212509295</v>
      </c>
    </row>
    <row r="50" spans="22:25" x14ac:dyDescent="0.25">
      <c r="V50">
        <f t="shared" si="3"/>
        <v>1979</v>
      </c>
      <c r="W50" s="2">
        <f t="shared" si="8"/>
        <v>56.054359634000562</v>
      </c>
      <c r="X50" s="2">
        <f t="shared" si="5"/>
        <v>86.843791680407975</v>
      </c>
      <c r="Y50" s="2">
        <f t="shared" si="5"/>
        <v>70.734723955901757</v>
      </c>
    </row>
    <row r="51" spans="22:25" x14ac:dyDescent="0.25">
      <c r="V51">
        <f t="shared" si="3"/>
        <v>1980</v>
      </c>
      <c r="W51" s="2">
        <f t="shared" si="8"/>
        <v>54.983721364991155</v>
      </c>
      <c r="X51" s="2">
        <f t="shared" si="5"/>
        <v>84.559799959213251</v>
      </c>
      <c r="Y51" s="2">
        <f t="shared" si="5"/>
        <v>70.46593200486933</v>
      </c>
    </row>
    <row r="52" spans="22:25" x14ac:dyDescent="0.25">
      <c r="V52">
        <f t="shared" si="3"/>
        <v>1981</v>
      </c>
      <c r="W52" s="2">
        <f t="shared" si="8"/>
        <v>53.933532286919821</v>
      </c>
      <c r="X52" s="2">
        <f t="shared" si="5"/>
        <v>82.335877220285937</v>
      </c>
      <c r="Y52" s="2">
        <f t="shared" si="5"/>
        <v>70.198161463250827</v>
      </c>
    </row>
    <row r="53" spans="22:25" x14ac:dyDescent="0.25">
      <c r="V53">
        <f t="shared" si="3"/>
        <v>1982</v>
      </c>
      <c r="W53" s="2">
        <f t="shared" si="8"/>
        <v>52.903401820239651</v>
      </c>
      <c r="X53" s="2">
        <f t="shared" si="5"/>
        <v>80.170443649392411</v>
      </c>
      <c r="Y53" s="2">
        <f t="shared" si="5"/>
        <v>69.93140844969048</v>
      </c>
    </row>
    <row r="54" spans="22:25" x14ac:dyDescent="0.25">
      <c r="V54">
        <f t="shared" si="3"/>
        <v>1983</v>
      </c>
      <c r="W54" s="2">
        <f t="shared" si="8"/>
        <v>51.892946845473077</v>
      </c>
      <c r="X54" s="2">
        <f t="shared" si="5"/>
        <v>78.061960981413392</v>
      </c>
      <c r="Y54" s="2">
        <f t="shared" si="5"/>
        <v>69.665669097581656</v>
      </c>
    </row>
    <row r="55" spans="22:25" x14ac:dyDescent="0.25">
      <c r="V55">
        <f t="shared" si="3"/>
        <v>1984</v>
      </c>
      <c r="W55" s="2">
        <f t="shared" si="8"/>
        <v>50.90179156072454</v>
      </c>
      <c r="X55" s="2">
        <f t="shared" si="5"/>
        <v>76.008931407602219</v>
      </c>
      <c r="Y55" s="2">
        <f t="shared" si="5"/>
        <v>69.400939555010851</v>
      </c>
    </row>
    <row r="56" spans="22:25" x14ac:dyDescent="0.25">
      <c r="V56">
        <f t="shared" si="3"/>
        <v>1985</v>
      </c>
      <c r="W56" s="2">
        <f t="shared" si="8"/>
        <v>49.929567341914698</v>
      </c>
      <c r="X56" s="2">
        <f t="shared" si="5"/>
        <v>74.009896511582284</v>
      </c>
      <c r="Y56" s="2">
        <f t="shared" si="5"/>
        <v>69.137215984701811</v>
      </c>
    </row>
    <row r="57" spans="22:25" x14ac:dyDescent="0.25">
      <c r="V57">
        <f t="shared" si="3"/>
        <v>1986</v>
      </c>
      <c r="W57" s="2">
        <f t="shared" si="8"/>
        <v>48.97591260568413</v>
      </c>
      <c r="X57" s="2">
        <f t="shared" si="5"/>
        <v>72.063436233327664</v>
      </c>
      <c r="Y57" s="2">
        <f t="shared" si="5"/>
        <v>68.874494563959942</v>
      </c>
    </row>
    <row r="58" spans="22:25" x14ac:dyDescent="0.25">
      <c r="V58">
        <f t="shared" si="3"/>
        <v>1987</v>
      </c>
      <c r="W58" s="2">
        <f t="shared" si="8"/>
        <v>48.040472674915563</v>
      </c>
      <c r="X58" s="2">
        <f t="shared" si="5"/>
        <v>70.168167860391151</v>
      </c>
      <c r="Y58" s="2">
        <f t="shared" si="5"/>
        <v>68.6127714846169</v>
      </c>
    </row>
    <row r="59" spans="22:25" x14ac:dyDescent="0.25">
      <c r="V59">
        <f t="shared" si="3"/>
        <v>1988</v>
      </c>
      <c r="W59" s="2">
        <f t="shared" si="8"/>
        <v>47.122899646824678</v>
      </c>
      <c r="X59" s="2">
        <f t="shared" si="5"/>
        <v>68.32274504566287</v>
      </c>
      <c r="Y59" s="2">
        <f t="shared" si="5"/>
        <v>68.352042952975353</v>
      </c>
    </row>
    <row r="60" spans="22:25" x14ac:dyDescent="0.25">
      <c r="V60">
        <f t="shared" si="3"/>
        <v>1989</v>
      </c>
      <c r="W60" s="2">
        <f t="shared" si="8"/>
        <v>46.222852263570324</v>
      </c>
      <c r="X60" s="2">
        <f t="shared" si="5"/>
        <v>66.525856850961944</v>
      </c>
      <c r="Y60" s="2">
        <f t="shared" si="5"/>
        <v>68.092305189754043</v>
      </c>
    </row>
    <row r="61" spans="22:25" x14ac:dyDescent="0.25">
      <c r="V61">
        <f t="shared" si="3"/>
        <v>1990</v>
      </c>
      <c r="W61" s="2">
        <f t="shared" si="8"/>
        <v>45.339995785336129</v>
      </c>
      <c r="X61" s="2">
        <f t="shared" si="5"/>
        <v>64.776226815781641</v>
      </c>
      <c r="Y61" s="2">
        <f t="shared" si="5"/>
        <v>67.833554430032976</v>
      </c>
    </row>
    <row r="62" spans="22:25" x14ac:dyDescent="0.25">
      <c r="V62">
        <f t="shared" si="3"/>
        <v>1991</v>
      </c>
      <c r="W62" s="2">
        <f t="shared" si="8"/>
        <v>44.474001865836208</v>
      </c>
      <c r="X62" s="2">
        <f t="shared" si="5"/>
        <v>63.072612050526587</v>
      </c>
      <c r="Y62" s="2">
        <f t="shared" si="5"/>
        <v>67.575786923198848</v>
      </c>
    </row>
    <row r="63" spans="22:25" x14ac:dyDescent="0.25">
      <c r="V63">
        <f t="shared" si="3"/>
        <v>1992</v>
      </c>
      <c r="W63" s="2">
        <f t="shared" si="8"/>
        <v>43.624548430198736</v>
      </c>
      <c r="X63" s="2">
        <f t="shared" si="5"/>
        <v>61.413802353597738</v>
      </c>
      <c r="Y63" s="2">
        <f t="shared" si="5"/>
        <v>67.318998932890693</v>
      </c>
    </row>
    <row r="64" spans="22:25" x14ac:dyDescent="0.25">
      <c r="V64">
        <f t="shared" si="3"/>
        <v>1993</v>
      </c>
      <c r="W64" s="2">
        <f t="shared" si="8"/>
        <v>42.791319555181943</v>
      </c>
      <c r="X64" s="2">
        <f t="shared" si="5"/>
        <v>59.798619351698115</v>
      </c>
      <c r="Y64" s="2">
        <f t="shared" si="5"/>
        <v>67.06318673694571</v>
      </c>
    </row>
    <row r="65" spans="22:25" x14ac:dyDescent="0.25">
      <c r="V65">
        <f t="shared" si="3"/>
        <v>1994</v>
      </c>
      <c r="W65" s="2">
        <f t="shared" si="8"/>
        <v>41.974005351677967</v>
      </c>
      <c r="X65" s="2">
        <f t="shared" si="5"/>
        <v>58.225915662748456</v>
      </c>
      <c r="Y65" s="2">
        <f t="shared" si="5"/>
        <v>66.808346627345315</v>
      </c>
    </row>
    <row r="66" spans="22:25" x14ac:dyDescent="0.25">
      <c r="V66">
        <f t="shared" si="3"/>
        <v>1995</v>
      </c>
      <c r="W66" s="2">
        <f t="shared" si="8"/>
        <v>41.172301849460915</v>
      </c>
      <c r="X66" s="2">
        <f t="shared" si="5"/>
        <v>56.694574080818171</v>
      </c>
      <c r="Y66" s="2">
        <f t="shared" si="5"/>
        <v>66.554474910161403</v>
      </c>
    </row>
    <row r="67" spans="22:25" x14ac:dyDescent="0.25">
      <c r="V67">
        <f t="shared" si="3"/>
        <v>1996</v>
      </c>
      <c r="W67" s="2">
        <f t="shared" si="8"/>
        <v>40.385910884136209</v>
      </c>
      <c r="X67" s="2">
        <f t="shared" si="5"/>
        <v>55.203506782492653</v>
      </c>
      <c r="Y67" s="2">
        <f t="shared" si="5"/>
        <v>66.301567905502793</v>
      </c>
    </row>
    <row r="68" spans="22:25" x14ac:dyDescent="0.25">
      <c r="V68">
        <f t="shared" si="3"/>
        <v>1997</v>
      </c>
      <c r="W68" s="2">
        <f t="shared" si="8"/>
        <v>39.614539986249206</v>
      </c>
      <c r="X68" s="2">
        <f t="shared" si="5"/>
        <v>53.751654554113095</v>
      </c>
      <c r="Y68" s="2">
        <f t="shared" si="5"/>
        <v>66.049621947461887</v>
      </c>
    </row>
    <row r="69" spans="22:25" x14ac:dyDescent="0.25">
      <c r="V69">
        <f t="shared" si="3"/>
        <v>1998</v>
      </c>
      <c r="W69" s="2">
        <f t="shared" si="8"/>
        <v>38.857902272511843</v>
      </c>
      <c r="X69" s="2">
        <f t="shared" si="5"/>
        <v>52.337986039339924</v>
      </c>
      <c r="Y69" s="2">
        <f t="shared" si="5"/>
        <v>65.798633384061532</v>
      </c>
    </row>
    <row r="70" spans="22:25" x14ac:dyDescent="0.25">
      <c r="V70">
        <f t="shared" si="3"/>
        <v>1999</v>
      </c>
      <c r="W70" s="2">
        <f t="shared" si="8"/>
        <v>38.115716339106868</v>
      </c>
      <c r="X70" s="2">
        <f t="shared" si="5"/>
        <v>50.961497006505283</v>
      </c>
      <c r="Y70" s="2">
        <f t="shared" si="5"/>
        <v>65.5485985772021</v>
      </c>
    </row>
    <row r="71" spans="22:25" x14ac:dyDescent="0.25">
      <c r="V71">
        <f t="shared" si="3"/>
        <v>2000</v>
      </c>
      <c r="W71" s="2">
        <f t="shared" si="8"/>
        <v>37.387706157029925</v>
      </c>
      <c r="X71" s="2">
        <f t="shared" si="5"/>
        <v>49.621209635234194</v>
      </c>
      <c r="Y71" s="2">
        <f t="shared" si="5"/>
        <v>65.299513902608737</v>
      </c>
    </row>
    <row r="72" spans="22:25" x14ac:dyDescent="0.25">
      <c r="V72">
        <f t="shared" si="3"/>
        <v>2001</v>
      </c>
      <c r="W72" s="2">
        <f t="shared" si="8"/>
        <v>36.673600969430652</v>
      </c>
      <c r="X72" s="2">
        <f t="shared" si="5"/>
        <v>48.316171821827538</v>
      </c>
      <c r="Y72" s="2">
        <f t="shared" si="5"/>
        <v>65.051375749778828</v>
      </c>
    </row>
    <row r="73" spans="22:25" x14ac:dyDescent="0.25">
      <c r="V73">
        <f t="shared" si="3"/>
        <v>2002</v>
      </c>
      <c r="W73" s="2">
        <f t="shared" si="8"/>
        <v>35.973135190914526</v>
      </c>
      <c r="X73" s="2">
        <f t="shared" si="5"/>
        <v>47.045456502913474</v>
      </c>
      <c r="Y73" s="2">
        <f t="shared" si="5"/>
        <v>64.804180521929666</v>
      </c>
    </row>
    <row r="74" spans="22:25" x14ac:dyDescent="0.25">
      <c r="V74">
        <f t="shared" ref="V74:V93" si="9">V73+1</f>
        <v>2003</v>
      </c>
      <c r="W74" s="2">
        <f t="shared" ref="W74:W94" si="10">W73-W73*W$4</f>
        <v>35.286048308768059</v>
      </c>
      <c r="X74" s="2">
        <f t="shared" ref="X74:Y94" si="11">X73-X73*X$4</f>
        <v>45.808160996886848</v>
      </c>
      <c r="Y74" s="2">
        <f t="shared" si="11"/>
        <v>64.557924635946335</v>
      </c>
    </row>
    <row r="75" spans="22:25" x14ac:dyDescent="0.25">
      <c r="V75">
        <f t="shared" si="9"/>
        <v>2004</v>
      </c>
      <c r="W75" s="2">
        <f t="shared" si="10"/>
        <v>34.612084786070589</v>
      </c>
      <c r="X75" s="2">
        <f t="shared" si="11"/>
        <v>44.603406362668721</v>
      </c>
      <c r="Y75" s="2">
        <f t="shared" si="11"/>
        <v>64.312604522329735</v>
      </c>
    </row>
    <row r="76" spans="22:25" x14ac:dyDescent="0.25">
      <c r="V76">
        <f t="shared" si="9"/>
        <v>2005</v>
      </c>
      <c r="W76" s="2">
        <f t="shared" si="10"/>
        <v>33.95099396665664</v>
      </c>
      <c r="X76" s="2">
        <f t="shared" si="11"/>
        <v>43.430336775330531</v>
      </c>
      <c r="Y76" s="2">
        <f t="shared" si="11"/>
        <v>64.068216625144885</v>
      </c>
    </row>
    <row r="77" spans="22:25" x14ac:dyDescent="0.25">
      <c r="V77">
        <f t="shared" si="9"/>
        <v>2006</v>
      </c>
      <c r="W77" s="2">
        <f t="shared" si="10"/>
        <v>33.3025299818935</v>
      </c>
      <c r="X77" s="2">
        <f t="shared" si="11"/>
        <v>42.28811891813934</v>
      </c>
      <c r="Y77" s="2">
        <f t="shared" si="11"/>
        <v>63.824757401969336</v>
      </c>
    </row>
    <row r="78" spans="22:25" x14ac:dyDescent="0.25">
      <c r="V78">
        <f t="shared" si="9"/>
        <v>2007</v>
      </c>
      <c r="W78" s="2">
        <f t="shared" si="10"/>
        <v>32.666451659239335</v>
      </c>
      <c r="X78" s="2">
        <f t="shared" si="11"/>
        <v>41.175941390592271</v>
      </c>
      <c r="Y78" s="2">
        <f t="shared" si="11"/>
        <v>63.582223323841852</v>
      </c>
    </row>
    <row r="79" spans="22:25" x14ac:dyDescent="0.25">
      <c r="V79">
        <f t="shared" si="9"/>
        <v>2008</v>
      </c>
      <c r="W79" s="2">
        <f t="shared" si="10"/>
        <v>32.042522432547862</v>
      </c>
      <c r="X79" s="2">
        <f t="shared" si="11"/>
        <v>40.093014132019697</v>
      </c>
      <c r="Y79" s="2">
        <f t="shared" si="11"/>
        <v>63.340610875211254</v>
      </c>
    </row>
    <row r="80" spans="22:25" x14ac:dyDescent="0.25">
      <c r="V80">
        <f t="shared" si="9"/>
        <v>2009</v>
      </c>
      <c r="W80" s="2">
        <f t="shared" si="10"/>
        <v>31.430510254086197</v>
      </c>
      <c r="X80" s="2">
        <f t="shared" si="11"/>
        <v>39.038567860347577</v>
      </c>
      <c r="Y80" s="2">
        <f t="shared" si="11"/>
        <v>63.09991655388545</v>
      </c>
    </row>
    <row r="81" spans="22:25" x14ac:dyDescent="0.25">
      <c r="V81">
        <f t="shared" si="9"/>
        <v>2010</v>
      </c>
      <c r="W81" s="2">
        <f t="shared" si="10"/>
        <v>30.830187508233152</v>
      </c>
      <c r="X81" s="2">
        <f t="shared" si="11"/>
        <v>38.011853525620438</v>
      </c>
      <c r="Y81" s="2">
        <f t="shared" si="11"/>
        <v>62.860136870980682</v>
      </c>
    </row>
    <row r="82" spans="22:25" x14ac:dyDescent="0.25">
      <c r="V82">
        <f t="shared" si="9"/>
        <v>2011</v>
      </c>
      <c r="W82" s="2">
        <f t="shared" si="10"/>
        <v>30.241330926825899</v>
      </c>
      <c r="X82" s="2">
        <f t="shared" si="11"/>
        <v>37.012141777896623</v>
      </c>
      <c r="Y82" s="2">
        <f t="shared" si="11"/>
        <v>62.621268350870956</v>
      </c>
    </row>
    <row r="83" spans="22:25" x14ac:dyDescent="0.25">
      <c r="V83">
        <f t="shared" si="9"/>
        <v>2012</v>
      </c>
      <c r="W83" s="2">
        <f t="shared" si="10"/>
        <v>29.663721506123526</v>
      </c>
      <c r="X83" s="2">
        <f t="shared" si="11"/>
        <v>36.038722449137943</v>
      </c>
      <c r="Y83" s="2">
        <f t="shared" si="11"/>
        <v>62.383307531137646</v>
      </c>
    </row>
    <row r="84" spans="22:25" x14ac:dyDescent="0.25">
      <c r="V84">
        <f t="shared" si="9"/>
        <v>2013</v>
      </c>
      <c r="W84" s="2">
        <f t="shared" si="10"/>
        <v>29.097144425356568</v>
      </c>
      <c r="X84" s="2">
        <f t="shared" si="11"/>
        <v>35.090904048725612</v>
      </c>
      <c r="Y84" s="2">
        <f t="shared" si="11"/>
        <v>62.146250962519325</v>
      </c>
    </row>
    <row r="85" spans="22:25" x14ac:dyDescent="0.25">
      <c r="V85">
        <f t="shared" si="9"/>
        <v>2014</v>
      </c>
      <c r="W85" s="2">
        <f t="shared" si="10"/>
        <v>28.541388966832258</v>
      </c>
      <c r="X85" s="2">
        <f t="shared" si="11"/>
        <v>34.168013272244131</v>
      </c>
      <c r="Y85" s="2">
        <f t="shared" si="11"/>
        <v>61.910095208861755</v>
      </c>
    </row>
    <row r="86" spans="22:25" x14ac:dyDescent="0.25">
      <c r="V86">
        <f t="shared" si="9"/>
        <v>2015</v>
      </c>
      <c r="W86" s="2">
        <f t="shared" si="10"/>
        <v>27.996248437565761</v>
      </c>
      <c r="X86" s="2">
        <f t="shared" si="11"/>
        <v>33.269394523184111</v>
      </c>
      <c r="Y86" s="2">
        <f t="shared" si="11"/>
        <v>61.674836847068079</v>
      </c>
    </row>
    <row r="87" spans="22:25" x14ac:dyDescent="0.25">
      <c r="V87">
        <f t="shared" si="9"/>
        <v>2016</v>
      </c>
      <c r="W87" s="2">
        <f t="shared" si="10"/>
        <v>27.461520092408254</v>
      </c>
      <c r="X87" s="2">
        <f t="shared" si="11"/>
        <v>32.394409447224369</v>
      </c>
      <c r="Y87" s="2">
        <f t="shared" si="11"/>
        <v>61.440472467049219</v>
      </c>
    </row>
    <row r="88" spans="22:25" x14ac:dyDescent="0.25">
      <c r="V88">
        <f t="shared" si="9"/>
        <v>2017</v>
      </c>
      <c r="W88" s="2">
        <f t="shared" si="10"/>
        <v>26.937005058643255</v>
      </c>
      <c r="X88" s="2">
        <f t="shared" si="11"/>
        <v>31.542436478762369</v>
      </c>
      <c r="Y88" s="2">
        <f t="shared" si="11"/>
        <v>61.206998671674434</v>
      </c>
    </row>
    <row r="89" spans="22:25" x14ac:dyDescent="0.25">
      <c r="V89">
        <f t="shared" si="9"/>
        <v>2018</v>
      </c>
      <c r="W89" s="2">
        <f t="shared" si="10"/>
        <v>26.422508262023168</v>
      </c>
      <c r="X89" s="2">
        <f t="shared" si="11"/>
        <v>30.712870399370917</v>
      </c>
      <c r="Y89" s="2">
        <f t="shared" si="11"/>
        <v>60.974412076722068</v>
      </c>
    </row>
    <row r="90" spans="22:25" x14ac:dyDescent="0.25">
      <c r="V90">
        <f t="shared" si="9"/>
        <v>2019</v>
      </c>
      <c r="W90" s="2">
        <f t="shared" si="10"/>
        <v>25.917838354218524</v>
      </c>
      <c r="X90" s="2">
        <f t="shared" si="11"/>
        <v>29.905121907867461</v>
      </c>
      <c r="Y90" s="2">
        <f t="shared" si="11"/>
        <v>60.742709310830527</v>
      </c>
    </row>
    <row r="91" spans="22:25" x14ac:dyDescent="0.25">
      <c r="V91">
        <f t="shared" si="9"/>
        <v>2020</v>
      </c>
      <c r="W91" s="2">
        <f t="shared" si="10"/>
        <v>25.422807641652952</v>
      </c>
      <c r="X91" s="2">
        <f t="shared" si="11"/>
        <v>29.118617201690547</v>
      </c>
      <c r="Y91" s="2">
        <f t="shared" si="11"/>
        <v>60.511887015449368</v>
      </c>
    </row>
    <row r="92" spans="22:25" x14ac:dyDescent="0.25">
      <c r="V92">
        <f t="shared" si="9"/>
        <v>2021</v>
      </c>
      <c r="W92" s="2">
        <f t="shared" si="10"/>
        <v>24.937232015697379</v>
      </c>
      <c r="X92" s="2">
        <f t="shared" si="11"/>
        <v>28.352797569286086</v>
      </c>
      <c r="Y92" s="2">
        <f t="shared" si="11"/>
        <v>60.281941844790659</v>
      </c>
    </row>
    <row r="93" spans="22:25" x14ac:dyDescent="0.25">
      <c r="V93">
        <f t="shared" si="9"/>
        <v>2022</v>
      </c>
      <c r="W93" s="2">
        <f t="shared" si="10"/>
        <v>24.460930884197559</v>
      </c>
      <c r="X93" s="2">
        <f t="shared" si="11"/>
        <v>27.607118993213863</v>
      </c>
      <c r="Y93" s="2">
        <f t="shared" si="11"/>
        <v>60.052870465780451</v>
      </c>
    </row>
    <row r="94" spans="22:25" x14ac:dyDescent="0.25">
      <c r="V94">
        <v>2023</v>
      </c>
      <c r="W94" s="2">
        <f t="shared" si="10"/>
        <v>23.993727104309386</v>
      </c>
      <c r="X94" s="2">
        <f t="shared" si="11"/>
        <v>26.881051763692337</v>
      </c>
      <c r="Y94" s="2">
        <f t="shared" si="11"/>
        <v>59.824669558010484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B21" workbookViewId="0">
      <selection activeCell="E41" sqref="E41"/>
    </sheetView>
  </sheetViews>
  <sheetFormatPr defaultRowHeight="15" x14ac:dyDescent="0.25"/>
  <cols>
    <col min="2" max="2" width="18" customWidth="1"/>
    <col min="3" max="3" width="11.42578125" bestFit="1" customWidth="1"/>
    <col min="4" max="4" width="9.42578125" bestFit="1" customWidth="1"/>
    <col min="5" max="5" width="11.42578125" bestFit="1" customWidth="1"/>
    <col min="6" max="6" width="8.85546875" bestFit="1" customWidth="1"/>
  </cols>
  <sheetData>
    <row r="2" spans="2:6" x14ac:dyDescent="0.25">
      <c r="B2" t="s">
        <v>74</v>
      </c>
    </row>
    <row r="4" spans="2:6" x14ac:dyDescent="0.25">
      <c r="B4" t="s">
        <v>30</v>
      </c>
      <c r="C4" s="15">
        <v>1937</v>
      </c>
      <c r="D4" s="6" t="s">
        <v>4</v>
      </c>
      <c r="E4" s="15">
        <v>2023</v>
      </c>
      <c r="F4" s="6" t="s">
        <v>31</v>
      </c>
    </row>
    <row r="5" spans="2:6" x14ac:dyDescent="0.25">
      <c r="B5" t="s">
        <v>13</v>
      </c>
      <c r="C5" s="6">
        <v>36.842105263157897</v>
      </c>
      <c r="D5" s="6">
        <v>27.777777777777779</v>
      </c>
      <c r="E5" s="6">
        <v>7.0175438596491233</v>
      </c>
      <c r="F5" s="5">
        <v>0.80952380952380953</v>
      </c>
    </row>
    <row r="6" spans="2:6" x14ac:dyDescent="0.25">
      <c r="B6" t="s">
        <v>5</v>
      </c>
      <c r="C6" s="6">
        <v>21.92982456140351</v>
      </c>
      <c r="D6" s="6"/>
      <c r="E6" s="6">
        <v>7.60233918128655</v>
      </c>
      <c r="F6" s="5">
        <v>0.65333333333333332</v>
      </c>
    </row>
    <row r="7" spans="2:6" x14ac:dyDescent="0.25">
      <c r="B7" t="s">
        <v>6</v>
      </c>
      <c r="C7" s="6">
        <v>0</v>
      </c>
      <c r="D7" s="6">
        <v>1.1695906432748537</v>
      </c>
      <c r="E7" s="6">
        <v>0.29239766081871343</v>
      </c>
      <c r="F7" s="5"/>
    </row>
    <row r="8" spans="2:6" x14ac:dyDescent="0.25">
      <c r="B8" t="s">
        <v>7</v>
      </c>
      <c r="C8" s="6">
        <v>3.2163742690058479</v>
      </c>
      <c r="D8" s="6">
        <v>0</v>
      </c>
      <c r="E8" s="6">
        <v>0</v>
      </c>
      <c r="F8" s="5">
        <v>1</v>
      </c>
    </row>
    <row r="9" spans="2:6" x14ac:dyDescent="0.25">
      <c r="C9" s="6"/>
      <c r="D9" s="6"/>
      <c r="E9" s="6"/>
      <c r="F9" s="5"/>
    </row>
    <row r="10" spans="2:6" x14ac:dyDescent="0.25">
      <c r="B10" t="s">
        <v>29</v>
      </c>
      <c r="C10" s="6"/>
      <c r="D10" s="6"/>
      <c r="E10" s="6"/>
      <c r="F10" s="5"/>
    </row>
    <row r="11" spans="2:6" x14ac:dyDescent="0.25">
      <c r="B11" t="s">
        <v>14</v>
      </c>
      <c r="C11" s="6">
        <v>77.777777777777786</v>
      </c>
      <c r="D11" s="6"/>
      <c r="E11" s="6">
        <v>4.6783625730994149</v>
      </c>
      <c r="F11" s="5">
        <v>0.93984962406015038</v>
      </c>
    </row>
    <row r="12" spans="2:6" x14ac:dyDescent="0.25">
      <c r="B12" t="s">
        <v>8</v>
      </c>
      <c r="C12" s="6">
        <v>0.87719298245614041</v>
      </c>
      <c r="D12" s="6"/>
      <c r="E12" s="6">
        <v>0</v>
      </c>
      <c r="F12" s="5">
        <v>1</v>
      </c>
    </row>
    <row r="13" spans="2:6" x14ac:dyDescent="0.25">
      <c r="B13" t="s">
        <v>9</v>
      </c>
      <c r="C13" s="6">
        <v>21.92982456140351</v>
      </c>
      <c r="D13" s="6"/>
      <c r="E13" s="6">
        <v>9.3567251461988299</v>
      </c>
      <c r="F13" s="5">
        <v>0.57333333333333336</v>
      </c>
    </row>
    <row r="14" spans="2:6" x14ac:dyDescent="0.25">
      <c r="B14" t="s">
        <v>10</v>
      </c>
      <c r="C14" s="6">
        <v>0.58479532163742687</v>
      </c>
      <c r="D14" s="6"/>
      <c r="E14" s="6">
        <v>0</v>
      </c>
      <c r="F14" s="5">
        <v>1</v>
      </c>
    </row>
    <row r="15" spans="2:6" x14ac:dyDescent="0.25">
      <c r="B15" t="s">
        <v>12</v>
      </c>
      <c r="C15" s="6">
        <v>0.29239766081871343</v>
      </c>
      <c r="D15" s="6"/>
      <c r="E15" s="6">
        <v>0</v>
      </c>
      <c r="F15" s="5">
        <v>1</v>
      </c>
    </row>
    <row r="16" spans="2:6" x14ac:dyDescent="0.25">
      <c r="B16" t="s">
        <v>11</v>
      </c>
      <c r="C16" s="6">
        <v>24.269005847953217</v>
      </c>
      <c r="D16" s="6"/>
      <c r="E16" s="6">
        <v>2.0467836257309941</v>
      </c>
      <c r="F16" s="5">
        <v>0.91566265060240959</v>
      </c>
    </row>
    <row r="18" spans="2:6" x14ac:dyDescent="0.25">
      <c r="B18" t="s">
        <v>18</v>
      </c>
      <c r="C18" s="6">
        <v>187.71929824561406</v>
      </c>
      <c r="D18" s="6"/>
      <c r="E18" s="6">
        <v>30.994152046783626</v>
      </c>
      <c r="F18" s="5">
        <v>0.83489096573208721</v>
      </c>
    </row>
    <row r="20" spans="2:6" x14ac:dyDescent="0.25">
      <c r="B20" t="s">
        <v>34</v>
      </c>
    </row>
    <row r="22" spans="2:6" x14ac:dyDescent="0.25">
      <c r="B22" t="s">
        <v>32</v>
      </c>
      <c r="C22" s="7">
        <v>1937</v>
      </c>
      <c r="D22" s="7" t="s">
        <v>4</v>
      </c>
      <c r="E22" s="7">
        <v>2023</v>
      </c>
      <c r="F22" s="7" t="s">
        <v>33</v>
      </c>
    </row>
    <row r="23" spans="2:6" x14ac:dyDescent="0.25">
      <c r="B23" t="s">
        <v>13</v>
      </c>
      <c r="C23" s="7">
        <v>0.26</v>
      </c>
      <c r="D23" s="7">
        <v>0.14000000000000001</v>
      </c>
      <c r="E23" s="8">
        <v>0.1</v>
      </c>
      <c r="F23" s="9">
        <v>0.61538461538461542</v>
      </c>
    </row>
    <row r="24" spans="2:6" x14ac:dyDescent="0.25">
      <c r="C24" s="7"/>
      <c r="D24" s="7"/>
      <c r="E24" s="7"/>
      <c r="F24" s="7"/>
    </row>
    <row r="25" spans="2:6" x14ac:dyDescent="0.25">
      <c r="B25" t="s">
        <v>30</v>
      </c>
      <c r="C25" s="7"/>
      <c r="D25" s="7"/>
      <c r="E25" s="7"/>
      <c r="F25" s="7"/>
    </row>
    <row r="26" spans="2:6" x14ac:dyDescent="0.25">
      <c r="B26" t="s">
        <v>13</v>
      </c>
      <c r="C26" s="10">
        <v>172.60000000000002</v>
      </c>
      <c r="D26" s="10"/>
      <c r="E26" s="10">
        <v>142.6</v>
      </c>
      <c r="F26" s="9">
        <v>0.17381228273464672</v>
      </c>
    </row>
    <row r="27" spans="2:6" x14ac:dyDescent="0.25">
      <c r="B27" t="s">
        <v>5</v>
      </c>
      <c r="C27" s="10">
        <v>50.223099415204679</v>
      </c>
      <c r="D27" s="10"/>
      <c r="E27" s="10">
        <v>34.1</v>
      </c>
      <c r="F27" s="9">
        <v>0.32102955817026946</v>
      </c>
    </row>
    <row r="28" spans="2:6" x14ac:dyDescent="0.25">
      <c r="B28" t="s">
        <v>6</v>
      </c>
      <c r="C28" s="10">
        <v>0</v>
      </c>
      <c r="D28" s="10"/>
      <c r="E28" s="10">
        <v>5.76</v>
      </c>
      <c r="F28" s="9"/>
    </row>
    <row r="29" spans="2:6" x14ac:dyDescent="0.25">
      <c r="B29" t="s">
        <v>7</v>
      </c>
      <c r="C29" s="10">
        <v>12.371052631578946</v>
      </c>
      <c r="D29" s="10"/>
      <c r="E29" s="10">
        <v>0</v>
      </c>
      <c r="F29" s="9">
        <v>1</v>
      </c>
    </row>
    <row r="30" spans="2:6" x14ac:dyDescent="0.25">
      <c r="C30" s="10"/>
      <c r="D30" s="10"/>
      <c r="E30" s="10"/>
      <c r="F30" s="11"/>
    </row>
    <row r="31" spans="2:6" x14ac:dyDescent="0.25">
      <c r="B31" t="s">
        <v>29</v>
      </c>
      <c r="C31" s="10"/>
      <c r="D31" s="10"/>
      <c r="E31" s="10"/>
      <c r="F31" s="9"/>
    </row>
    <row r="32" spans="2:6" x14ac:dyDescent="0.25">
      <c r="B32" t="s">
        <v>8</v>
      </c>
      <c r="C32" s="10">
        <v>1.8567251461988303</v>
      </c>
      <c r="D32" s="10"/>
      <c r="E32" s="10">
        <v>0</v>
      </c>
      <c r="F32" s="9">
        <v>1</v>
      </c>
    </row>
    <row r="33" spans="2:6" x14ac:dyDescent="0.25">
      <c r="B33" t="s">
        <v>9</v>
      </c>
      <c r="C33" s="10">
        <v>39.951461988304089</v>
      </c>
      <c r="D33" s="10"/>
      <c r="E33" s="10">
        <v>12.4</v>
      </c>
      <c r="F33" s="9">
        <v>0.68962337339168878</v>
      </c>
    </row>
    <row r="34" spans="2:6" x14ac:dyDescent="0.25">
      <c r="B34" t="s">
        <v>10</v>
      </c>
      <c r="C34" s="10">
        <v>1.0198830409356725</v>
      </c>
      <c r="D34" s="10"/>
      <c r="E34" s="10">
        <v>0</v>
      </c>
      <c r="F34" s="9">
        <v>1</v>
      </c>
    </row>
    <row r="35" spans="2:6" x14ac:dyDescent="0.25">
      <c r="B35" t="s">
        <v>11</v>
      </c>
      <c r="C35" s="10">
        <v>42.908187134502924</v>
      </c>
      <c r="D35" s="10"/>
      <c r="E35" s="10">
        <v>6.15</v>
      </c>
      <c r="F35" s="9">
        <v>0.85667070993417205</v>
      </c>
    </row>
    <row r="36" spans="2:6" x14ac:dyDescent="0.25">
      <c r="B36" t="s">
        <v>12</v>
      </c>
      <c r="C36" s="10">
        <v>0.69298245614035092</v>
      </c>
      <c r="D36" s="10"/>
      <c r="E36" s="10">
        <v>0</v>
      </c>
      <c r="F36" s="9">
        <v>1</v>
      </c>
    </row>
    <row r="37" spans="2:6" x14ac:dyDescent="0.25">
      <c r="C37" s="7"/>
      <c r="D37" s="7"/>
      <c r="E37" s="7"/>
      <c r="F37" s="7"/>
    </row>
    <row r="38" spans="2:6" x14ac:dyDescent="0.25">
      <c r="B38" t="s">
        <v>18</v>
      </c>
      <c r="C38" s="10">
        <v>321.62339181286546</v>
      </c>
      <c r="D38" s="10"/>
      <c r="E38" s="10">
        <v>201.01</v>
      </c>
      <c r="F38" s="9">
        <v>0.375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E5" sqref="E5"/>
    </sheetView>
  </sheetViews>
  <sheetFormatPr defaultRowHeight="15" x14ac:dyDescent="0.25"/>
  <sheetData>
    <row r="1" spans="1:3" x14ac:dyDescent="0.25">
      <c r="A1" t="s">
        <v>13</v>
      </c>
    </row>
    <row r="3" spans="1:3" x14ac:dyDescent="0.25">
      <c r="A3" t="s">
        <v>35</v>
      </c>
      <c r="B3" t="s">
        <v>36</v>
      </c>
      <c r="C3" t="s">
        <v>37</v>
      </c>
    </row>
    <row r="4" spans="1:3" x14ac:dyDescent="0.25">
      <c r="A4" t="s">
        <v>38</v>
      </c>
      <c r="B4">
        <v>39.200000000000003</v>
      </c>
      <c r="C4">
        <v>106</v>
      </c>
    </row>
    <row r="5" spans="1:3" x14ac:dyDescent="0.25">
      <c r="A5" s="12" t="s">
        <v>39</v>
      </c>
      <c r="B5">
        <v>165.13</v>
      </c>
      <c r="C5">
        <v>12</v>
      </c>
    </row>
    <row r="6" spans="1:3" x14ac:dyDescent="0.25">
      <c r="A6" t="s">
        <v>40</v>
      </c>
      <c r="B6">
        <v>471.44</v>
      </c>
      <c r="C6">
        <v>4</v>
      </c>
    </row>
    <row r="7" spans="1:3" x14ac:dyDescent="0.25">
      <c r="A7" t="s">
        <v>41</v>
      </c>
      <c r="B7">
        <v>934.82</v>
      </c>
      <c r="C7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6" sqref="A6"/>
    </sheetView>
  </sheetViews>
  <sheetFormatPr defaultRowHeight="15" x14ac:dyDescent="0.25"/>
  <cols>
    <col min="1" max="1" width="18.140625" bestFit="1" customWidth="1"/>
    <col min="2" max="2" width="4.85546875" bestFit="1" customWidth="1"/>
    <col min="3" max="3" width="10.85546875" bestFit="1" customWidth="1"/>
    <col min="4" max="4" width="6.42578125" bestFit="1" customWidth="1"/>
  </cols>
  <sheetData>
    <row r="1" spans="1:4" x14ac:dyDescent="0.25">
      <c r="A1" t="s">
        <v>55</v>
      </c>
    </row>
    <row r="3" spans="1:4" x14ac:dyDescent="0.25">
      <c r="A3" s="13" t="s">
        <v>58</v>
      </c>
    </row>
    <row r="4" spans="1:4" x14ac:dyDescent="0.25">
      <c r="A4" t="s">
        <v>43</v>
      </c>
    </row>
    <row r="5" spans="1:4" x14ac:dyDescent="0.25">
      <c r="B5">
        <v>1937</v>
      </c>
      <c r="C5">
        <v>1978</v>
      </c>
      <c r="D5">
        <v>1991</v>
      </c>
    </row>
    <row r="6" spans="1:4" x14ac:dyDescent="0.25">
      <c r="A6" t="s">
        <v>6</v>
      </c>
      <c r="B6">
        <v>0</v>
      </c>
      <c r="C6">
        <v>1</v>
      </c>
      <c r="D6">
        <v>0</v>
      </c>
    </row>
    <row r="7" spans="1:4" x14ac:dyDescent="0.25">
      <c r="A7" t="s">
        <v>13</v>
      </c>
      <c r="B7">
        <v>10</v>
      </c>
      <c r="C7">
        <v>16</v>
      </c>
      <c r="D7">
        <v>15</v>
      </c>
    </row>
    <row r="10" spans="1:4" x14ac:dyDescent="0.25">
      <c r="A10" s="13" t="s">
        <v>59</v>
      </c>
    </row>
    <row r="11" spans="1:4" x14ac:dyDescent="0.25">
      <c r="C11" t="s">
        <v>56</v>
      </c>
      <c r="D11" t="s">
        <v>57</v>
      </c>
    </row>
    <row r="12" spans="1:4" x14ac:dyDescent="0.25">
      <c r="A12" t="s">
        <v>14</v>
      </c>
      <c r="C12">
        <v>0</v>
      </c>
      <c r="D12">
        <v>52</v>
      </c>
    </row>
    <row r="13" spans="1:4" x14ac:dyDescent="0.25">
      <c r="A13" t="s">
        <v>6</v>
      </c>
      <c r="C13">
        <v>0</v>
      </c>
      <c r="D13">
        <v>4</v>
      </c>
    </row>
    <row r="14" spans="1:4" x14ac:dyDescent="0.25">
      <c r="A14" t="s">
        <v>5</v>
      </c>
      <c r="C14">
        <v>0</v>
      </c>
      <c r="D14">
        <v>75</v>
      </c>
    </row>
    <row r="15" spans="1:4" x14ac:dyDescent="0.25">
      <c r="A15" t="s">
        <v>13</v>
      </c>
      <c r="C15">
        <v>15</v>
      </c>
      <c r="D15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Metadata</vt:lpstr>
      <vt:lpstr>Data compilation</vt:lpstr>
      <vt:lpstr>Tables for MS</vt:lpstr>
      <vt:lpstr>Malus1937</vt:lpstr>
      <vt:lpstr>1.3m Kardell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Milberg</dc:creator>
  <cp:lastModifiedBy>Karipekka Byman</cp:lastModifiedBy>
  <dcterms:created xsi:type="dcterms:W3CDTF">2023-10-20T09:24:48Z</dcterms:created>
  <dcterms:modified xsi:type="dcterms:W3CDTF">2024-02-09T11:55:08Z</dcterms:modified>
</cp:coreProperties>
</file>